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1.งานการเงิน แบล็คเอง\ITA\010การเงิน\"/>
    </mc:Choice>
  </mc:AlternateContent>
  <xr:revisionPtr revIDLastSave="0" documentId="13_ncr:1_{18008AE9-4CCE-4F3C-A28D-5C74853D6024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ชย" sheetId="11" r:id="rId1"/>
  </sheets>
  <definedNames>
    <definedName name="_xlnm.Print_Area" localSheetId="0">ชย!$A$1:$M$43</definedName>
    <definedName name="_xlnm.Print_Titles" localSheetId="0">ชย!$6:$8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6" i="11" l="1"/>
  <c r="J11" i="11"/>
  <c r="I11" i="11"/>
  <c r="L11" i="11"/>
  <c r="K11" i="11"/>
  <c r="K13" i="11"/>
  <c r="J36" i="11"/>
  <c r="L36" i="11" s="1"/>
  <c r="L13" i="11"/>
  <c r="K17" i="11"/>
  <c r="K19" i="11"/>
  <c r="I36" i="11"/>
  <c r="K35" i="11" l="1"/>
  <c r="K36" i="11" s="1"/>
  <c r="L35" i="11"/>
  <c r="L28" i="11"/>
  <c r="K28" i="11"/>
  <c r="K30" i="11"/>
  <c r="L30" i="11"/>
  <c r="K32" i="11"/>
  <c r="L32" i="11"/>
  <c r="L34" i="11"/>
  <c r="K34" i="11"/>
  <c r="L16" i="11" l="1"/>
  <c r="K16" i="11"/>
  <c r="K23" i="11"/>
  <c r="L26" i="11"/>
  <c r="K26" i="11"/>
  <c r="L33" i="11"/>
  <c r="L25" i="11"/>
  <c r="L24" i="11"/>
  <c r="L23" i="11"/>
  <c r="L21" i="11"/>
  <c r="L20" i="11"/>
  <c r="L19" i="11"/>
  <c r="L17" i="11"/>
  <c r="L15" i="11"/>
  <c r="L14" i="11"/>
  <c r="K33" i="11"/>
  <c r="K25" i="11"/>
  <c r="K24" i="11"/>
  <c r="K21" i="11"/>
  <c r="K20" i="11"/>
  <c r="K15" i="11"/>
  <c r="K14" i="11"/>
</calcChain>
</file>

<file path=xl/sharedStrings.xml><?xml version="1.0" encoding="utf-8"?>
<sst xmlns="http://schemas.openxmlformats.org/spreadsheetml/2006/main" count="162" uniqueCount="52">
  <si>
    <t>ที่</t>
  </si>
  <si>
    <t>สตช.</t>
  </si>
  <si>
    <t>อปท.</t>
  </si>
  <si>
    <t>อื่นๆ</t>
  </si>
  <si>
    <t xml:space="preserve"> -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</si>
  <si>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</si>
  <si>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</si>
  <si>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 xml:space="preserve"> - ค่าใช้สอย</t>
  </si>
  <si>
    <t xml:space="preserve"> - ค่าวัสดุ</t>
  </si>
  <si>
    <t>รวม</t>
  </si>
  <si>
    <t>ผลการดำเนินการ</t>
  </si>
  <si>
    <t>ผลการเบิกจ่าย</t>
  </si>
  <si>
    <t>คิดเป็นร้อยละ</t>
  </si>
  <si>
    <t>ปัญหา / อุปสรรค
แนวทางการแก้ไข</t>
  </si>
  <si>
    <t>คงเหลือ</t>
  </si>
  <si>
    <t>ไม่มี</t>
  </si>
  <si>
    <t>เป็นไปตามเป้าหมาย</t>
  </si>
  <si>
    <t>โครงการชุมชนและมวลชนสัมพันธ์</t>
  </si>
  <si>
    <t>หน่วยงาน
ภาครัฐ</t>
  </si>
  <si>
    <t>-</t>
  </si>
  <si>
    <t>จำนวนงบประมาณ/แหล่งที่จัดสรร/สนับสนุน</t>
  </si>
  <si>
    <t>ภาคเอกชน</t>
  </si>
  <si>
    <t xml:space="preserve">รายงานผลการใช้จ่ายงบประมาณ </t>
  </si>
  <si>
    <t>ประจำปีงบประมาณ พ.ศ.2569 ( รอบ ๖ เดือนแรก หรือ 2 ไตรมาส )</t>
  </si>
  <si>
    <t>ไตรมาส 1</t>
  </si>
  <si>
    <t>(ต.ค.68 - ธ.ค.68</t>
  </si>
  <si>
    <t>ม.ค.69 - มี.ค.69</t>
  </si>
  <si>
    <t>ไตรมาส 2</t>
  </si>
  <si>
    <t xml:space="preserve"> สถานีตำรวจภูธรเมืองชัยภูมิ จังหวัดชัยภูมิ</t>
  </si>
  <si>
    <t xml:space="preserve"> - ค่าตอบแทน </t>
  </si>
  <si>
    <t xml:space="preserve"> - ค่าตอบแทนการปฏิบัติงานนอกเวลาราชการ(OT)</t>
  </si>
  <si>
    <t>โครงการปฏิรูประบบงานตำรวจ</t>
  </si>
  <si>
    <t>โครงการรณรงค์ป้องกันและแก้ไขปัญหาอุบัติเหตุทางถนนช่วงเทศกาลปีใหม่ 2569</t>
  </si>
  <si>
    <t>กิจกรรมชุมชนและมวลชนสัมพันธ์</t>
  </si>
  <si>
    <t>ชื่อโครงการ /กิจกรรม</t>
  </si>
  <si>
    <t xml:space="preserve"> - ค่าสาธารณูปโภค (ไฟฟ้า+ประปา+โทรศัพท์+ไปรษณีย์+อินเทอร์เน็ต)</t>
  </si>
  <si>
    <t>1) ตอบแทนชุดตำรวจชุมชนสัมพันธ์</t>
  </si>
  <si>
    <t>2) ตอบแทนอาสาตำรวจบ้าน</t>
  </si>
  <si>
    <t>3) เบี้ยประชุม กต.ตร.สภ.</t>
  </si>
  <si>
    <t xml:space="preserve"> - ค่าตอบแทนการสอบสวนคดีอาญา </t>
  </si>
  <si>
    <t xml:space="preserve"> - โครงการตำบลยั่งยืนเพื่อแก้ไขปัญหายาเสพติดแบบครบวงจรตามยุทธศาสตร์ชาติ</t>
  </si>
  <si>
    <t>1. ค่าตอบแทนคุ้มครองพยาน</t>
  </si>
  <si>
    <t>2. ค่าตอบแทนนักจิตวิทยา</t>
  </si>
  <si>
    <t>3. ค่าตอบแทนชันสูตรพลิกศพ</t>
  </si>
  <si>
    <t>4. ค่าส่งหมายเรียกพยาน</t>
  </si>
  <si>
    <t>1. ค่าใช้จ่ายในการเดินทางไปราชการ</t>
  </si>
  <si>
    <t>2. ค่าซ่อมยานพาหนะ</t>
  </si>
  <si>
    <t>3. ค่าจ้างเหมาบริการ</t>
  </si>
  <si>
    <t>1. ค่าวัสดุสำนักงาน</t>
  </si>
  <si>
    <t>2. ค่าน้ำมันเชื้อเพลิงและหล่อลื่น</t>
  </si>
  <si>
    <t>3. ค่าวัสดุจราจร(ค่าวัสดุอื่น)</t>
  </si>
  <si>
    <t>4. ค่าวัสดุอาหารผู้ต้องหา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</si>
</sst>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2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b/>
      <sz val="16"/>
      <color theme="1"/>
      <name val="TH SarabunPSK"/>
      <family val="2"/>
      <charset val="222"/>
    </font>
    <font>
      <sz val="8"/>
      <name val="Tahoma"/>
      <family val="2"/>
      <charset val="222"/>
      <scheme val="minor"/>
    </font>
    <font>
      <b/>
      <sz val="16"/>
      <name val="TH SarabunIT๙"/>
      <family val="2"/>
    </font>
    <font>
      <b/>
      <sz val="36"/>
      <color theme="0" tint="-4.9989318521683403E-2"/>
      <name val="TH SarabunIT๙"/>
      <family val="2"/>
    </font>
    <font>
      <b/>
      <sz val="36"/>
      <color theme="0"/>
      <name val="TH SarabunIT๙"/>
      <family val="2"/>
    </font>
    <font>
      <b/>
      <sz val="16"/>
      <color rgb="FFFF0000"/>
      <name val="TH SarabunIT๙"/>
      <family val="2"/>
      <charset val="222"/>
    </font>
    <font>
      <b/>
      <sz val="16"/>
      <color rgb="FFFF0000"/>
      <name val="TH SarabunPSK"/>
      <family val="2"/>
      <charset val="222"/>
    </font>
    <font>
      <b/>
      <sz val="16"/>
      <name val="TH SarabunIT๙"/>
      <family val="2"/>
      <charset val="222"/>
    </font>
    <font>
      <b/>
      <sz val="16"/>
      <name val="TH SarabunPSK"/>
      <family val="2"/>
      <charset val="222"/>
    </font>
    <font>
      <b/>
      <sz val="14"/>
      <color theme="1"/>
      <name val="TH SarabunIT๙"/>
      <family val="2"/>
    </font>
    <font>
      <sz val="16"/>
      <name val="TH SarabunIT๙"/>
      <family val="2"/>
    </font>
    <font>
      <b/>
      <sz val="16"/>
      <color rgb="FFFF0000"/>
      <name val="TH SarabunIT๙"/>
      <family val="2"/>
    </font>
    <font>
      <sz val="18"/>
      <name val="TH SarabunIT๙"/>
      <family val="2"/>
    </font>
    <font>
      <b/>
      <sz val="18"/>
      <name val="TH SarabunIT๙"/>
      <family val="2"/>
    </font>
    <font>
      <b/>
      <sz val="16"/>
      <color rgb="FF000000"/>
      <name val="TH SarabunIT๙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</fills>
  <borders count="28">
    <border>
      <left/>
      <right/>
      <top/>
      <bottom/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hair">
        <color rgb="FF0070C0"/>
      </right>
      <top style="thin">
        <color rgb="FF0070C0"/>
      </top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thin">
        <color rgb="FF0070C0"/>
      </top>
      <bottom style="hair">
        <color rgb="FF0070C0"/>
      </bottom>
      <diagonal/>
    </border>
    <border>
      <left style="hair">
        <color rgb="FF0070C0"/>
      </left>
      <right style="thin">
        <color rgb="FF0070C0"/>
      </right>
      <top style="thin">
        <color rgb="FF0070C0"/>
      </top>
      <bottom style="hair">
        <color rgb="FF0070C0"/>
      </bottom>
      <diagonal/>
    </border>
    <border>
      <left style="thin">
        <color rgb="FF0070C0"/>
      </left>
      <right style="hair">
        <color rgb="FF0070C0"/>
      </right>
      <top style="hair">
        <color rgb="FF0070C0"/>
      </top>
      <bottom style="hair">
        <color rgb="FF0070C0"/>
      </bottom>
      <diagonal/>
    </border>
    <border>
      <left style="hair">
        <color rgb="FF0070C0"/>
      </left>
      <right style="thin">
        <color rgb="FF0070C0"/>
      </right>
      <top style="hair">
        <color rgb="FF0070C0"/>
      </top>
      <bottom style="hair">
        <color rgb="FF0070C0"/>
      </bottom>
      <diagonal/>
    </border>
    <border>
      <left style="thin">
        <color rgb="FF0070C0"/>
      </left>
      <right style="thin">
        <color rgb="FF0070C0"/>
      </right>
      <top style="hair">
        <color rgb="FF0070C0"/>
      </top>
      <bottom style="hair">
        <color rgb="FF0070C0"/>
      </bottom>
      <diagonal/>
    </border>
    <border>
      <left style="thin">
        <color rgb="FF0070C0"/>
      </left>
      <right style="thin">
        <color rgb="FF0070C0"/>
      </right>
      <top/>
      <bottom style="hair">
        <color rgb="FF0070C0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n">
        <color theme="4"/>
      </right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hair">
        <color rgb="FF0070C0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hair">
        <color rgb="FF0070C0"/>
      </top>
      <bottom style="hair">
        <color theme="8" tint="-0.24994659260841701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 style="hair">
        <color rgb="FF0070C0"/>
      </right>
      <top style="hair">
        <color rgb="FF0070C0"/>
      </top>
      <bottom style="hair">
        <color rgb="FF0070C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3">
    <xf numFmtId="0" fontId="0" fillId="0" borderId="0" xfId="0"/>
    <xf numFmtId="0" fontId="3" fillId="0" borderId="0" xfId="0" applyFont="1"/>
    <xf numFmtId="0" fontId="3" fillId="0" borderId="0" xfId="0" applyFont="1" applyAlignment="1">
      <alignment shrinkToFit="1"/>
    </xf>
    <xf numFmtId="4" fontId="3" fillId="0" borderId="0" xfId="0" applyNumberFormat="1" applyFont="1" applyAlignment="1">
      <alignment horizontal="right" shrinkToFit="1"/>
    </xf>
    <xf numFmtId="4" fontId="3" fillId="0" borderId="0" xfId="0" applyNumberFormat="1" applyFont="1" applyAlignment="1">
      <alignment horizontal="right"/>
    </xf>
    <xf numFmtId="43" fontId="12" fillId="4" borderId="1" xfId="1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 shrinkToFit="1"/>
    </xf>
    <xf numFmtId="43" fontId="5" fillId="3" borderId="7" xfId="1" applyFont="1" applyFill="1" applyBorder="1" applyAlignment="1">
      <alignment vertical="center"/>
    </xf>
    <xf numFmtId="4" fontId="2" fillId="3" borderId="7" xfId="1" applyNumberFormat="1" applyFont="1" applyFill="1" applyBorder="1" applyAlignment="1">
      <alignment horizontal="right"/>
    </xf>
    <xf numFmtId="43" fontId="6" fillId="3" borderId="7" xfId="1" applyFont="1" applyFill="1" applyBorder="1" applyAlignment="1">
      <alignment horizontal="center"/>
    </xf>
    <xf numFmtId="4" fontId="5" fillId="3" borderId="7" xfId="0" applyNumberFormat="1" applyFont="1" applyFill="1" applyBorder="1" applyAlignment="1">
      <alignment horizontal="right" shrinkToFit="1"/>
    </xf>
    <xf numFmtId="0" fontId="5" fillId="3" borderId="8" xfId="0" applyFont="1" applyFill="1" applyBorder="1" applyAlignment="1">
      <alignment shrinkToFit="1"/>
    </xf>
    <xf numFmtId="43" fontId="5" fillId="3" borderId="1" xfId="1" applyFont="1" applyFill="1" applyBorder="1" applyAlignment="1">
      <alignment horizontal="center"/>
    </xf>
    <xf numFmtId="4" fontId="8" fillId="3" borderId="1" xfId="1" applyNumberFormat="1" applyFont="1" applyFill="1" applyBorder="1" applyAlignment="1">
      <alignment horizontal="right"/>
    </xf>
    <xf numFmtId="43" fontId="6" fillId="3" borderId="1" xfId="1" applyFont="1" applyFill="1" applyBorder="1" applyAlignment="1">
      <alignment horizontal="center"/>
    </xf>
    <xf numFmtId="4" fontId="5" fillId="3" borderId="1" xfId="0" applyNumberFormat="1" applyFont="1" applyFill="1" applyBorder="1" applyAlignment="1">
      <alignment horizontal="right" shrinkToFit="1"/>
    </xf>
    <xf numFmtId="0" fontId="5" fillId="3" borderId="10" xfId="0" applyFont="1" applyFill="1" applyBorder="1" applyAlignment="1">
      <alignment shrinkToFit="1"/>
    </xf>
    <xf numFmtId="0" fontId="5" fillId="3" borderId="1" xfId="0" applyFont="1" applyFill="1" applyBorder="1" applyAlignment="1">
      <alignment horizontal="center" shrinkToFit="1"/>
    </xf>
    <xf numFmtId="4" fontId="13" fillId="3" borderId="1" xfId="1" applyNumberFormat="1" applyFont="1" applyFill="1" applyBorder="1" applyAlignment="1">
      <alignment horizontal="right"/>
    </xf>
    <xf numFmtId="43" fontId="12" fillId="3" borderId="1" xfId="1" applyFont="1" applyFill="1" applyBorder="1" applyAlignment="1">
      <alignment horizontal="center" vertical="center"/>
    </xf>
    <xf numFmtId="4" fontId="13" fillId="3" borderId="1" xfId="0" applyNumberFormat="1" applyFont="1" applyFill="1" applyBorder="1" applyAlignment="1">
      <alignment horizontal="right" shrinkToFit="1"/>
    </xf>
    <xf numFmtId="0" fontId="13" fillId="3" borderId="10" xfId="0" applyFont="1" applyFill="1" applyBorder="1" applyAlignment="1">
      <alignment horizontal="center" vertical="center" shrinkToFit="1"/>
    </xf>
    <xf numFmtId="4" fontId="5" fillId="3" borderId="1" xfId="1" applyNumberFormat="1" applyFont="1" applyFill="1" applyBorder="1" applyAlignment="1">
      <alignment horizontal="right"/>
    </xf>
    <xf numFmtId="43" fontId="6" fillId="3" borderId="1" xfId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shrinkToFit="1"/>
    </xf>
    <xf numFmtId="4" fontId="8" fillId="4" borderId="1" xfId="1" applyNumberFormat="1" applyFont="1" applyFill="1" applyBorder="1" applyAlignment="1">
      <alignment horizontal="right"/>
    </xf>
    <xf numFmtId="43" fontId="6" fillId="4" borderId="1" xfId="1" applyFont="1" applyFill="1" applyBorder="1" applyAlignment="1">
      <alignment horizontal="center"/>
    </xf>
    <xf numFmtId="4" fontId="5" fillId="4" borderId="1" xfId="0" applyNumberFormat="1" applyFont="1" applyFill="1" applyBorder="1" applyAlignment="1">
      <alignment horizontal="right" shrinkToFit="1"/>
    </xf>
    <xf numFmtId="0" fontId="5" fillId="4" borderId="10" xfId="0" applyFont="1" applyFill="1" applyBorder="1" applyAlignment="1">
      <alignment shrinkToFit="1"/>
    </xf>
    <xf numFmtId="4" fontId="11" fillId="4" borderId="1" xfId="1" applyNumberFormat="1" applyFont="1" applyFill="1" applyBorder="1" applyAlignment="1">
      <alignment horizontal="right"/>
    </xf>
    <xf numFmtId="4" fontId="11" fillId="4" borderId="1" xfId="0" applyNumberFormat="1" applyFont="1" applyFill="1" applyBorder="1" applyAlignment="1">
      <alignment horizontal="right" shrinkToFit="1"/>
    </xf>
    <xf numFmtId="0" fontId="11" fillId="4" borderId="10" xfId="0" applyFont="1" applyFill="1" applyBorder="1" applyAlignment="1">
      <alignment shrinkToFit="1"/>
    </xf>
    <xf numFmtId="4" fontId="13" fillId="4" borderId="1" xfId="1" applyNumberFormat="1" applyFont="1" applyFill="1" applyBorder="1" applyAlignment="1">
      <alignment horizontal="right" vertical="center"/>
    </xf>
    <xf numFmtId="43" fontId="6" fillId="4" borderId="1" xfId="1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shrinkToFit="1"/>
    </xf>
    <xf numFmtId="4" fontId="5" fillId="4" borderId="1" xfId="1" applyNumberFormat="1" applyFont="1" applyFill="1" applyBorder="1" applyAlignment="1">
      <alignment horizontal="right" vertical="center"/>
    </xf>
    <xf numFmtId="0" fontId="13" fillId="3" borderId="1" xfId="0" applyFont="1" applyFill="1" applyBorder="1" applyAlignment="1">
      <alignment horizontal="center" shrinkToFit="1"/>
    </xf>
    <xf numFmtId="43" fontId="14" fillId="3" borderId="1" xfId="1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shrinkToFit="1"/>
    </xf>
    <xf numFmtId="0" fontId="5" fillId="3" borderId="1" xfId="0" applyFont="1" applyFill="1" applyBorder="1" applyAlignment="1">
      <alignment horizontal="center" vertical="center" shrinkToFit="1"/>
    </xf>
    <xf numFmtId="4" fontId="13" fillId="3" borderId="1" xfId="1" applyNumberFormat="1" applyFont="1" applyFill="1" applyBorder="1" applyAlignment="1">
      <alignment horizontal="right" vertical="center"/>
    </xf>
    <xf numFmtId="4" fontId="5" fillId="3" borderId="1" xfId="1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 shrinkToFit="1"/>
    </xf>
    <xf numFmtId="4" fontId="2" fillId="2" borderId="2" xfId="0" applyNumberFormat="1" applyFont="1" applyFill="1" applyBorder="1" applyAlignment="1">
      <alignment horizontal="center" vertical="center" shrinkToFit="1"/>
    </xf>
    <xf numFmtId="0" fontId="5" fillId="2" borderId="11" xfId="0" applyFont="1" applyFill="1" applyBorder="1" applyAlignment="1">
      <alignment horizontal="center" vertical="top"/>
    </xf>
    <xf numFmtId="0" fontId="5" fillId="2" borderId="22" xfId="0" applyFont="1" applyFill="1" applyBorder="1" applyAlignment="1">
      <alignment horizontal="center" vertical="top"/>
    </xf>
    <xf numFmtId="0" fontId="13" fillId="4" borderId="1" xfId="0" applyFont="1" applyFill="1" applyBorder="1" applyAlignment="1">
      <alignment horizontal="center" vertical="center" shrinkToFit="1"/>
    </xf>
    <xf numFmtId="43" fontId="14" fillId="4" borderId="1" xfId="1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 shrinkToFit="1"/>
    </xf>
    <xf numFmtId="0" fontId="13" fillId="4" borderId="1" xfId="0" applyFont="1" applyFill="1" applyBorder="1" applyAlignment="1">
      <alignment shrinkToFit="1"/>
    </xf>
    <xf numFmtId="4" fontId="13" fillId="4" borderId="1" xfId="1" applyNumberFormat="1" applyFont="1" applyFill="1" applyBorder="1" applyAlignment="1">
      <alignment horizontal="right"/>
    </xf>
    <xf numFmtId="4" fontId="13" fillId="4" borderId="1" xfId="0" applyNumberFormat="1" applyFont="1" applyFill="1" applyBorder="1" applyAlignment="1">
      <alignment horizontal="right" shrinkToFit="1"/>
    </xf>
    <xf numFmtId="0" fontId="13" fillId="4" borderId="10" xfId="0" applyFont="1" applyFill="1" applyBorder="1" applyAlignment="1">
      <alignment shrinkToFit="1"/>
    </xf>
    <xf numFmtId="0" fontId="2" fillId="3" borderId="6" xfId="0" applyFont="1" applyFill="1" applyBorder="1"/>
    <xf numFmtId="0" fontId="2" fillId="3" borderId="9" xfId="0" applyFont="1" applyFill="1" applyBorder="1" applyAlignment="1">
      <alignment horizontal="left"/>
    </xf>
    <xf numFmtId="0" fontId="17" fillId="4" borderId="9" xfId="0" applyFont="1" applyFill="1" applyBorder="1" applyAlignment="1">
      <alignment vertical="top"/>
    </xf>
    <xf numFmtId="0" fontId="17" fillId="4" borderId="9" xfId="0" applyFont="1" applyFill="1" applyBorder="1" applyAlignment="1">
      <alignment vertical="center"/>
    </xf>
    <xf numFmtId="0" fontId="2" fillId="3" borderId="9" xfId="0" applyFont="1" applyFill="1" applyBorder="1"/>
    <xf numFmtId="0" fontId="8" fillId="3" borderId="9" xfId="0" applyFont="1" applyFill="1" applyBorder="1"/>
    <xf numFmtId="0" fontId="17" fillId="4" borderId="9" xfId="0" applyFont="1" applyFill="1" applyBorder="1"/>
    <xf numFmtId="0" fontId="8" fillId="4" borderId="9" xfId="0" applyFont="1" applyFill="1" applyBorder="1"/>
    <xf numFmtId="0" fontId="2" fillId="4" borderId="9" xfId="0" applyFont="1" applyFill="1" applyBorder="1"/>
    <xf numFmtId="0" fontId="8" fillId="4" borderId="27" xfId="0" applyFont="1" applyFill="1" applyBorder="1" applyAlignment="1">
      <alignment wrapText="1"/>
    </xf>
    <xf numFmtId="0" fontId="19" fillId="6" borderId="2" xfId="0" applyFont="1" applyFill="1" applyBorder="1" applyAlignment="1">
      <alignment horizontal="center" vertical="center"/>
    </xf>
    <xf numFmtId="4" fontId="8" fillId="6" borderId="2" xfId="1" applyNumberFormat="1" applyFont="1" applyFill="1" applyBorder="1" applyAlignment="1">
      <alignment horizontal="center" vertical="center"/>
    </xf>
    <xf numFmtId="4" fontId="8" fillId="6" borderId="2" xfId="0" applyNumberFormat="1" applyFont="1" applyFill="1" applyBorder="1" applyAlignment="1">
      <alignment horizontal="center" vertical="center" shrinkToFit="1"/>
    </xf>
    <xf numFmtId="0" fontId="16" fillId="6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top"/>
    </xf>
    <xf numFmtId="0" fontId="5" fillId="2" borderId="12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top"/>
    </xf>
    <xf numFmtId="0" fontId="5" fillId="2" borderId="11" xfId="0" applyFont="1" applyFill="1" applyBorder="1" applyAlignment="1">
      <alignment horizontal="center" vertical="top"/>
    </xf>
    <xf numFmtId="4" fontId="15" fillId="2" borderId="3" xfId="0" applyNumberFormat="1" applyFont="1" applyFill="1" applyBorder="1" applyAlignment="1">
      <alignment horizontal="center" vertical="center"/>
    </xf>
    <xf numFmtId="4" fontId="15" fillId="2" borderId="5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4" fontId="2" fillId="2" borderId="23" xfId="0" applyNumberFormat="1" applyFont="1" applyFill="1" applyBorder="1" applyAlignment="1">
      <alignment horizontal="center" vertical="center" shrinkToFit="1"/>
    </xf>
    <xf numFmtId="4" fontId="2" fillId="2" borderId="24" xfId="0" applyNumberFormat="1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/>
    </xf>
    <xf numFmtId="0" fontId="18" fillId="6" borderId="25" xfId="0" applyFont="1" applyFill="1" applyBorder="1" applyAlignment="1">
      <alignment horizontal="center"/>
    </xf>
    <xf numFmtId="0" fontId="18" fillId="6" borderId="26" xfId="0" applyFont="1" applyFill="1" applyBorder="1" applyAlignment="1">
      <alignment horizontal="center"/>
    </xf>
    <xf numFmtId="0" fontId="9" fillId="5" borderId="13" xfId="0" applyFont="1" applyFill="1" applyBorder="1" applyAlignment="1">
      <alignment horizontal="center"/>
    </xf>
    <xf numFmtId="0" fontId="9" fillId="5" borderId="14" xfId="0" applyFont="1" applyFill="1" applyBorder="1" applyAlignment="1">
      <alignment horizontal="center"/>
    </xf>
    <xf numFmtId="0" fontId="9" fillId="5" borderId="15" xfId="0" applyFont="1" applyFill="1" applyBorder="1" applyAlignment="1">
      <alignment horizontal="center"/>
    </xf>
    <xf numFmtId="0" fontId="10" fillId="5" borderId="16" xfId="0" applyFont="1" applyFill="1" applyBorder="1" applyAlignment="1">
      <alignment horizontal="center"/>
    </xf>
    <xf numFmtId="0" fontId="10" fillId="5" borderId="0" xfId="0" applyFont="1" applyFill="1" applyAlignment="1">
      <alignment horizontal="center"/>
    </xf>
    <xf numFmtId="0" fontId="10" fillId="5" borderId="17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9" fillId="5" borderId="18" xfId="0" applyFont="1" applyFill="1" applyBorder="1" applyAlignment="1">
      <alignment horizontal="center"/>
    </xf>
    <xf numFmtId="0" fontId="9" fillId="5" borderId="19" xfId="0" applyFont="1" applyFill="1" applyBorder="1" applyAlignment="1">
      <alignment horizontal="center"/>
    </xf>
    <xf numFmtId="0" fontId="9" fillId="5" borderId="2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 shrinkToFit="1"/>
    </xf>
    <xf numFmtId="0" fontId="2" fillId="2" borderId="2" xfId="0" applyFont="1" applyFill="1" applyBorder="1" applyAlignment="1">
      <alignment horizontal="center" vertical="center" shrinkToFit="1"/>
    </xf>
    <xf numFmtId="4" fontId="2" fillId="2" borderId="2" xfId="0" applyNumberFormat="1" applyFont="1" applyFill="1" applyBorder="1" applyAlignment="1">
      <alignment horizontal="center" vertical="center" shrinkToFit="1"/>
    </xf>
    <xf numFmtId="0" fontId="16" fillId="6" borderId="2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wrapText="1"/>
    </xf>
    <xf numFmtId="0" fontId="20" fillId="3" borderId="27" xfId="0" applyFont="1" applyFill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2F2F2"/>
      <color rgb="FFE5E7F5"/>
      <color rgb="FFEBE8F2"/>
      <color rgb="FF6600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330197</xdr:colOff>
      <xdr:row>36</xdr:row>
      <xdr:rowOff>96760</xdr:rowOff>
    </xdr:from>
    <xdr:ext cx="4234545" cy="1681240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A645D55F-6A9E-4C6C-AB7C-64193E98A352}"/>
            </a:ext>
          </a:extLst>
        </xdr:cNvPr>
        <xdr:cNvSpPr txBox="1"/>
      </xdr:nvSpPr>
      <xdr:spPr>
        <a:xfrm>
          <a:off x="330197" y="17080893"/>
          <a:ext cx="4234545" cy="1681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</a:t>
          </a:r>
          <a:r>
            <a:rPr lang="en-US" sz="2400">
              <a:latin typeface="TH SarabunIT๙" panose="020B0500040200020003" pitchFamily="34" charset="-34"/>
              <a:cs typeface="TH SarabunIT๙" panose="020B0500040200020003" pitchFamily="34" charset="-34"/>
            </a:rPr>
            <a:t>  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ร.ต.อ.หญิง.            </a:t>
          </a:r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 ผู้รายงาน</a:t>
          </a:r>
        </a:p>
        <a:p>
          <a:pPr algn="ctr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( วริสา  มหาวีระ )</a:t>
          </a:r>
        </a:p>
        <a:p>
          <a:pPr algn="ctr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สว.ธร.สภ.เมืองชัยภูมิ</a:t>
          </a:r>
          <a:endParaRPr lang="en-US" sz="200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20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10</a:t>
          </a:r>
          <a:r>
            <a:rPr lang="en-US" sz="20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0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เม.ย.2569</a:t>
          </a:r>
          <a:endParaRPr lang="en-US" sz="20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oneCellAnchor>
    <xdr:from>
      <xdr:col>3</xdr:col>
      <xdr:colOff>83456</xdr:colOff>
      <xdr:row>36</xdr:row>
      <xdr:rowOff>101600</xdr:rowOff>
    </xdr:from>
    <xdr:ext cx="5394476" cy="2176386"/>
    <xdr:sp macro="" textlink="">
      <xdr:nvSpPr>
        <xdr:cNvPr id="7" name="กล่องข้อความ 6">
          <a:extLst>
            <a:ext uri="{FF2B5EF4-FFF2-40B4-BE49-F238E27FC236}">
              <a16:creationId xmlns:a16="http://schemas.microsoft.com/office/drawing/2014/main" id="{222DAE46-F05B-46E1-95B3-824A4F15F07F}"/>
            </a:ext>
          </a:extLst>
        </xdr:cNvPr>
        <xdr:cNvSpPr txBox="1"/>
      </xdr:nvSpPr>
      <xdr:spPr>
        <a:xfrm>
          <a:off x="6264123" y="17085733"/>
          <a:ext cx="5394476" cy="21763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   </a:t>
          </a:r>
          <a:r>
            <a:rPr lang="en-US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  </a:t>
          </a:r>
          <a:r>
            <a:rPr lang="th-TH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- ทราบ</a:t>
          </a:r>
        </a:p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</a:t>
          </a:r>
          <a:r>
            <a:rPr lang="en-US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พ.ต.อ.                       ผู้ตรวจรายงาน</a:t>
          </a:r>
        </a:p>
        <a:p>
          <a:pPr algn="ctr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( สุทธินันท์  คงแช่มดี)</a:t>
          </a:r>
        </a:p>
        <a:p>
          <a:pPr algn="ctr"/>
          <a:r>
            <a:rPr lang="th-TH" sz="20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ผกก.สภ.เมืองชัยภูมิ</a:t>
          </a:r>
          <a:endParaRPr lang="th-TH" sz="2000" baseline="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20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10 เม.ย.2569</a:t>
          </a:r>
          <a:endParaRPr lang="en-US" sz="20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0</xdr:col>
      <xdr:colOff>222625</xdr:colOff>
      <xdr:row>1</xdr:row>
      <xdr:rowOff>360749</xdr:rowOff>
    </xdr:from>
    <xdr:to>
      <xdr:col>1</xdr:col>
      <xdr:colOff>2212292</xdr:colOff>
      <xdr:row>3</xdr:row>
      <xdr:rowOff>194463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03BF3AF-1A36-41DB-A32D-F7D77013D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625" y="484014"/>
          <a:ext cx="2594785" cy="954302"/>
        </a:xfrm>
        <a:prstGeom prst="rect">
          <a:avLst/>
        </a:prstGeom>
      </xdr:spPr>
    </xdr:pic>
    <xdr:clientData/>
  </xdr:twoCellAnchor>
  <xdr:twoCellAnchor editAs="oneCell">
    <xdr:from>
      <xdr:col>5</xdr:col>
      <xdr:colOff>145675</xdr:colOff>
      <xdr:row>36</xdr:row>
      <xdr:rowOff>44823</xdr:rowOff>
    </xdr:from>
    <xdr:to>
      <xdr:col>7</xdr:col>
      <xdr:colOff>481852</xdr:colOff>
      <xdr:row>41</xdr:row>
      <xdr:rowOff>24398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E7DA4DF2-E383-B0D4-9E78-6139FF2BC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48381" y="15307235"/>
          <a:ext cx="1524001" cy="1268249"/>
        </a:xfrm>
        <a:prstGeom prst="rect">
          <a:avLst/>
        </a:prstGeom>
      </xdr:spPr>
    </xdr:pic>
    <xdr:clientData/>
  </xdr:twoCellAnchor>
  <xdr:twoCellAnchor editAs="oneCell">
    <xdr:from>
      <xdr:col>1</xdr:col>
      <xdr:colOff>1799344</xdr:colOff>
      <xdr:row>34</xdr:row>
      <xdr:rowOff>356186</xdr:rowOff>
    </xdr:from>
    <xdr:to>
      <xdr:col>1</xdr:col>
      <xdr:colOff>2897521</xdr:colOff>
      <xdr:row>39</xdr:row>
      <xdr:rowOff>24012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B84BEECF-EA26-C3DD-FB63-218AF5C904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10000" b="90000" l="10000" r="90000"/>
                  </a14:imgEffect>
                </a14:imgLayer>
              </a14:imgProps>
            </a:ext>
          </a:extLst>
        </a:blip>
        <a:srcRect l="27832" t="13106" r="8737" b="27670"/>
        <a:stretch>
          <a:fillRect/>
        </a:stretch>
      </xdr:blipFill>
      <xdr:spPr>
        <a:xfrm>
          <a:off x="2398058" y="12616222"/>
          <a:ext cx="1098177" cy="13823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M37"/>
  <sheetViews>
    <sheetView tabSelected="1" view="pageBreakPreview" zoomScale="40" zoomScaleNormal="70" zoomScaleSheetLayoutView="40" zoomScalePageLayoutView="40" workbookViewId="0">
      <selection activeCell="G32" sqref="G32"/>
    </sheetView>
  </sheetViews>
  <sheetFormatPr defaultColWidth="9" defaultRowHeight="20.25" x14ac:dyDescent="0.3"/>
  <cols>
    <col min="1" max="1" width="7.875" style="1" customWidth="1"/>
    <col min="2" max="2" width="55.125" style="1" customWidth="1"/>
    <col min="3" max="3" width="17.375" style="1" customWidth="1"/>
    <col min="4" max="4" width="18.625" style="4" customWidth="1"/>
    <col min="5" max="8" width="7.75" style="1" customWidth="1"/>
    <col min="9" max="9" width="15.5" style="3" customWidth="1"/>
    <col min="10" max="10" width="15.625" style="3" customWidth="1"/>
    <col min="11" max="11" width="13.75" style="3" customWidth="1"/>
    <col min="12" max="12" width="11.125" style="3" customWidth="1"/>
    <col min="13" max="13" width="18.75" style="2" customWidth="1"/>
    <col min="14" max="16384" width="9" style="1"/>
  </cols>
  <sheetData>
    <row r="1" spans="1:13" ht="10.15" customHeight="1" x14ac:dyDescent="0.65">
      <c r="A1" s="85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7"/>
    </row>
    <row r="2" spans="1:13" ht="42.6" customHeight="1" x14ac:dyDescent="0.65">
      <c r="A2" s="88" t="s">
        <v>22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90"/>
    </row>
    <row r="3" spans="1:13" ht="45.75" x14ac:dyDescent="0.65">
      <c r="A3" s="88" t="s">
        <v>28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90"/>
    </row>
    <row r="4" spans="1:13" ht="45.75" x14ac:dyDescent="0.65">
      <c r="A4" s="88" t="s">
        <v>23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90"/>
    </row>
    <row r="5" spans="1:13" ht="7.9" customHeight="1" x14ac:dyDescent="0.65">
      <c r="A5" s="92"/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4"/>
    </row>
    <row r="6" spans="1:13" x14ac:dyDescent="0.3">
      <c r="A6" s="77" t="s">
        <v>0</v>
      </c>
      <c r="B6" s="95" t="s">
        <v>34</v>
      </c>
      <c r="C6" s="95" t="s">
        <v>10</v>
      </c>
      <c r="D6" s="91" t="s">
        <v>20</v>
      </c>
      <c r="E6" s="91"/>
      <c r="F6" s="91"/>
      <c r="G6" s="91"/>
      <c r="H6" s="91"/>
      <c r="I6" s="80" t="s">
        <v>11</v>
      </c>
      <c r="J6" s="81"/>
      <c r="K6" s="99" t="s">
        <v>14</v>
      </c>
      <c r="L6" s="99" t="s">
        <v>12</v>
      </c>
      <c r="M6" s="97" t="s">
        <v>13</v>
      </c>
    </row>
    <row r="7" spans="1:13" x14ac:dyDescent="0.3">
      <c r="A7" s="78"/>
      <c r="B7" s="96"/>
      <c r="C7" s="96"/>
      <c r="D7" s="75" t="s">
        <v>1</v>
      </c>
      <c r="E7" s="67" t="s">
        <v>18</v>
      </c>
      <c r="F7" s="67" t="s">
        <v>21</v>
      </c>
      <c r="G7" s="69" t="s">
        <v>2</v>
      </c>
      <c r="H7" s="69" t="s">
        <v>3</v>
      </c>
      <c r="I7" s="43" t="s">
        <v>24</v>
      </c>
      <c r="J7" s="43" t="s">
        <v>27</v>
      </c>
      <c r="K7" s="99"/>
      <c r="L7" s="99"/>
      <c r="M7" s="98"/>
    </row>
    <row r="8" spans="1:13" ht="25.5" customHeight="1" x14ac:dyDescent="0.3">
      <c r="A8" s="79"/>
      <c r="B8" s="96"/>
      <c r="C8" s="96"/>
      <c r="D8" s="76"/>
      <c r="E8" s="68"/>
      <c r="F8" s="68"/>
      <c r="G8" s="68"/>
      <c r="H8" s="68"/>
      <c r="I8" s="43" t="s">
        <v>25</v>
      </c>
      <c r="J8" s="43" t="s">
        <v>26</v>
      </c>
      <c r="K8" s="99"/>
      <c r="L8" s="99"/>
      <c r="M8" s="98"/>
    </row>
    <row r="9" spans="1:13" ht="23.45" customHeight="1" x14ac:dyDescent="0.35">
      <c r="A9" s="72">
        <v>1</v>
      </c>
      <c r="B9" s="53" t="s">
        <v>5</v>
      </c>
      <c r="C9" s="7"/>
      <c r="D9" s="8"/>
      <c r="E9" s="9"/>
      <c r="F9" s="9"/>
      <c r="G9" s="9"/>
      <c r="H9" s="9"/>
      <c r="I9" s="10"/>
      <c r="J9" s="10"/>
      <c r="K9" s="10"/>
      <c r="L9" s="10"/>
      <c r="M9" s="11"/>
    </row>
    <row r="10" spans="1:13" ht="23.45" customHeight="1" x14ac:dyDescent="0.35">
      <c r="A10" s="73"/>
      <c r="B10" s="54" t="s">
        <v>6</v>
      </c>
      <c r="C10" s="12"/>
      <c r="D10" s="13"/>
      <c r="E10" s="14"/>
      <c r="F10" s="14"/>
      <c r="G10" s="14"/>
      <c r="H10" s="14"/>
      <c r="I10" s="15"/>
      <c r="J10" s="15"/>
      <c r="K10" s="15"/>
      <c r="L10" s="15"/>
      <c r="M10" s="16"/>
    </row>
    <row r="11" spans="1:13" ht="24.75" customHeight="1" x14ac:dyDescent="0.3">
      <c r="A11" s="73"/>
      <c r="B11" s="55" t="s">
        <v>35</v>
      </c>
      <c r="C11" s="46" t="s">
        <v>16</v>
      </c>
      <c r="D11" s="32">
        <v>162900</v>
      </c>
      <c r="E11" s="47" t="s">
        <v>4</v>
      </c>
      <c r="F11" s="47" t="s">
        <v>4</v>
      </c>
      <c r="G11" s="47" t="s">
        <v>4</v>
      </c>
      <c r="H11" s="47" t="s">
        <v>4</v>
      </c>
      <c r="I11" s="51">
        <f>8746.19+10259</f>
        <v>19005.190000000002</v>
      </c>
      <c r="J11" s="51">
        <f>5910.26+10318</f>
        <v>16228.26</v>
      </c>
      <c r="K11" s="51">
        <f t="shared" ref="K11" si="0">SUM(D11-(I11+J11))</f>
        <v>127666.54999999999</v>
      </c>
      <c r="L11" s="51">
        <f>SUM(((I11+J11)*100)/D11)</f>
        <v>21.628882750153473</v>
      </c>
      <c r="M11" s="48" t="s">
        <v>15</v>
      </c>
    </row>
    <row r="12" spans="1:13" ht="24.75" customHeight="1" x14ac:dyDescent="0.35">
      <c r="A12" s="73"/>
      <c r="B12" s="56" t="s">
        <v>29</v>
      </c>
      <c r="C12" s="24"/>
      <c r="D12" s="25"/>
      <c r="E12" s="26"/>
      <c r="F12" s="26"/>
      <c r="G12" s="26"/>
      <c r="H12" s="26"/>
      <c r="I12" s="27"/>
      <c r="J12" s="27"/>
      <c r="K12" s="51"/>
      <c r="L12" s="51"/>
      <c r="M12" s="28"/>
    </row>
    <row r="13" spans="1:13" ht="26.45" customHeight="1" x14ac:dyDescent="0.3">
      <c r="A13" s="73"/>
      <c r="B13" s="57" t="s">
        <v>41</v>
      </c>
      <c r="C13" s="17" t="s">
        <v>16</v>
      </c>
      <c r="D13" s="18">
        <v>41900</v>
      </c>
      <c r="E13" s="19" t="s">
        <v>4</v>
      </c>
      <c r="F13" s="19" t="s">
        <v>4</v>
      </c>
      <c r="G13" s="19" t="s">
        <v>4</v>
      </c>
      <c r="H13" s="19" t="s">
        <v>4</v>
      </c>
      <c r="I13" s="20">
        <v>21600</v>
      </c>
      <c r="J13" s="20">
        <v>0</v>
      </c>
      <c r="K13" s="20">
        <f>SUM(D13-(I13+J13))</f>
        <v>20300</v>
      </c>
      <c r="L13" s="20">
        <f>SUM(((I13+J13)*100)/D13)</f>
        <v>51.551312649164679</v>
      </c>
      <c r="M13" s="21" t="s">
        <v>15</v>
      </c>
    </row>
    <row r="14" spans="1:13" ht="25.9" customHeight="1" x14ac:dyDescent="0.3">
      <c r="A14" s="73"/>
      <c r="B14" s="57" t="s">
        <v>42</v>
      </c>
      <c r="C14" s="17" t="s">
        <v>16</v>
      </c>
      <c r="D14" s="18">
        <v>10000</v>
      </c>
      <c r="E14" s="19" t="s">
        <v>4</v>
      </c>
      <c r="F14" s="19" t="s">
        <v>4</v>
      </c>
      <c r="G14" s="19" t="s">
        <v>4</v>
      </c>
      <c r="H14" s="19" t="s">
        <v>4</v>
      </c>
      <c r="I14" s="15">
        <v>4000</v>
      </c>
      <c r="J14" s="15">
        <v>500</v>
      </c>
      <c r="K14" s="15">
        <f t="shared" ref="K14:K15" si="1">SUM(D14-(I14+J14))</f>
        <v>5500</v>
      </c>
      <c r="L14" s="15">
        <f t="shared" ref="L14:L17" si="2">SUM(((I14+J14)*100)/D14)</f>
        <v>45</v>
      </c>
      <c r="M14" s="21" t="s">
        <v>15</v>
      </c>
    </row>
    <row r="15" spans="1:13" ht="25.9" customHeight="1" x14ac:dyDescent="0.3">
      <c r="A15" s="73"/>
      <c r="B15" s="57" t="s">
        <v>43</v>
      </c>
      <c r="C15" s="17" t="s">
        <v>16</v>
      </c>
      <c r="D15" s="22">
        <v>120300</v>
      </c>
      <c r="E15" s="23" t="s">
        <v>4</v>
      </c>
      <c r="F15" s="23" t="s">
        <v>4</v>
      </c>
      <c r="G15" s="23" t="s">
        <v>4</v>
      </c>
      <c r="H15" s="23" t="s">
        <v>4</v>
      </c>
      <c r="I15" s="15">
        <v>0</v>
      </c>
      <c r="J15" s="15">
        <v>61200</v>
      </c>
      <c r="K15" s="15">
        <f t="shared" si="1"/>
        <v>59100</v>
      </c>
      <c r="L15" s="15">
        <f t="shared" si="2"/>
        <v>50.872817955112218</v>
      </c>
      <c r="M15" s="21" t="s">
        <v>15</v>
      </c>
    </row>
    <row r="16" spans="1:13" ht="25.9" customHeight="1" x14ac:dyDescent="0.3">
      <c r="A16" s="73"/>
      <c r="B16" s="57" t="s">
        <v>44</v>
      </c>
      <c r="C16" s="17" t="s">
        <v>16</v>
      </c>
      <c r="D16" s="18">
        <v>2300</v>
      </c>
      <c r="E16" s="19" t="s">
        <v>4</v>
      </c>
      <c r="F16" s="19" t="s">
        <v>4</v>
      </c>
      <c r="G16" s="19" t="s">
        <v>4</v>
      </c>
      <c r="H16" s="19" t="s">
        <v>4</v>
      </c>
      <c r="I16" s="15">
        <v>0</v>
      </c>
      <c r="J16" s="15">
        <v>0</v>
      </c>
      <c r="K16" s="15">
        <f t="shared" ref="K16" si="3">SUM(D16-(I16+J16))</f>
        <v>2300</v>
      </c>
      <c r="L16" s="15">
        <f t="shared" ref="L16" si="4">SUM(((I16+J16)*100)/D16)</f>
        <v>0</v>
      </c>
      <c r="M16" s="21" t="s">
        <v>15</v>
      </c>
    </row>
    <row r="17" spans="1:13" ht="21" x14ac:dyDescent="0.3">
      <c r="A17" s="73"/>
      <c r="B17" s="58" t="s">
        <v>30</v>
      </c>
      <c r="C17" s="17" t="s">
        <v>16</v>
      </c>
      <c r="D17" s="22">
        <v>2940000</v>
      </c>
      <c r="E17" s="23" t="s">
        <v>4</v>
      </c>
      <c r="F17" s="23" t="s">
        <v>4</v>
      </c>
      <c r="G17" s="23" t="s">
        <v>4</v>
      </c>
      <c r="H17" s="23" t="s">
        <v>4</v>
      </c>
      <c r="I17" s="15">
        <v>503200</v>
      </c>
      <c r="J17" s="15">
        <v>489200</v>
      </c>
      <c r="K17" s="15">
        <f>SUM(D17-(I17+J17))</f>
        <v>1947600</v>
      </c>
      <c r="L17" s="15">
        <f t="shared" si="2"/>
        <v>33.755102040816325</v>
      </c>
      <c r="M17" s="21" t="s">
        <v>15</v>
      </c>
    </row>
    <row r="18" spans="1:13" ht="21" x14ac:dyDescent="0.3">
      <c r="A18" s="73"/>
      <c r="B18" s="56" t="s">
        <v>7</v>
      </c>
      <c r="C18" s="24"/>
      <c r="D18" s="29"/>
      <c r="E18" s="5"/>
      <c r="F18" s="5"/>
      <c r="G18" s="5"/>
      <c r="H18" s="5"/>
      <c r="I18" s="30"/>
      <c r="J18" s="30"/>
      <c r="K18" s="30"/>
      <c r="L18" s="30"/>
      <c r="M18" s="31"/>
    </row>
    <row r="19" spans="1:13" ht="21" x14ac:dyDescent="0.3">
      <c r="A19" s="73"/>
      <c r="B19" s="58" t="s">
        <v>45</v>
      </c>
      <c r="C19" s="36" t="s">
        <v>16</v>
      </c>
      <c r="D19" s="18">
        <v>199200</v>
      </c>
      <c r="E19" s="37" t="s">
        <v>4</v>
      </c>
      <c r="F19" s="37" t="s">
        <v>4</v>
      </c>
      <c r="G19" s="37" t="s">
        <v>4</v>
      </c>
      <c r="H19" s="37" t="s">
        <v>4</v>
      </c>
      <c r="I19" s="20">
        <v>49800</v>
      </c>
      <c r="J19" s="20">
        <v>49800</v>
      </c>
      <c r="K19" s="20">
        <f>SUM(D19-(I19+J19))</f>
        <v>99600</v>
      </c>
      <c r="L19" s="20">
        <f t="shared" ref="L19:L21" si="5">SUM(((I19+J19)*100)/D19)</f>
        <v>50</v>
      </c>
      <c r="M19" s="21" t="s">
        <v>15</v>
      </c>
    </row>
    <row r="20" spans="1:13" ht="21" x14ac:dyDescent="0.3">
      <c r="A20" s="73"/>
      <c r="B20" s="58" t="s">
        <v>46</v>
      </c>
      <c r="C20" s="36" t="s">
        <v>16</v>
      </c>
      <c r="D20" s="18">
        <v>56600</v>
      </c>
      <c r="E20" s="37" t="s">
        <v>4</v>
      </c>
      <c r="F20" s="37" t="s">
        <v>4</v>
      </c>
      <c r="G20" s="37" t="s">
        <v>4</v>
      </c>
      <c r="H20" s="37" t="s">
        <v>4</v>
      </c>
      <c r="I20" s="20">
        <v>14150</v>
      </c>
      <c r="J20" s="20">
        <v>14150</v>
      </c>
      <c r="K20" s="20">
        <f t="shared" ref="K20:K21" si="6">SUM(D20-(I20+J20))</f>
        <v>28300</v>
      </c>
      <c r="L20" s="20">
        <f t="shared" si="5"/>
        <v>50</v>
      </c>
      <c r="M20" s="21" t="s">
        <v>15</v>
      </c>
    </row>
    <row r="21" spans="1:13" ht="21" x14ac:dyDescent="0.3">
      <c r="A21" s="73"/>
      <c r="B21" s="58" t="s">
        <v>47</v>
      </c>
      <c r="C21" s="36" t="s">
        <v>16</v>
      </c>
      <c r="D21" s="18">
        <v>125300</v>
      </c>
      <c r="E21" s="37" t="s">
        <v>4</v>
      </c>
      <c r="F21" s="37" t="s">
        <v>4</v>
      </c>
      <c r="G21" s="37" t="s">
        <v>4</v>
      </c>
      <c r="H21" s="37" t="s">
        <v>4</v>
      </c>
      <c r="I21" s="20">
        <v>31300</v>
      </c>
      <c r="J21" s="20">
        <v>31300</v>
      </c>
      <c r="K21" s="20">
        <f t="shared" si="6"/>
        <v>62700</v>
      </c>
      <c r="L21" s="20">
        <f t="shared" si="5"/>
        <v>49.960095770151639</v>
      </c>
      <c r="M21" s="21" t="s">
        <v>15</v>
      </c>
    </row>
    <row r="22" spans="1:13" ht="21" x14ac:dyDescent="0.3">
      <c r="A22" s="73"/>
      <c r="B22" s="59" t="s">
        <v>8</v>
      </c>
      <c r="C22" s="49"/>
      <c r="D22" s="50"/>
      <c r="E22" s="47"/>
      <c r="F22" s="47"/>
      <c r="G22" s="47"/>
      <c r="H22" s="47"/>
      <c r="I22" s="51"/>
      <c r="J22" s="51"/>
      <c r="K22" s="51"/>
      <c r="L22" s="51"/>
      <c r="M22" s="52"/>
    </row>
    <row r="23" spans="1:13" ht="21" x14ac:dyDescent="0.3">
      <c r="A23" s="73"/>
      <c r="B23" s="58" t="s">
        <v>48</v>
      </c>
      <c r="C23" s="36" t="s">
        <v>16</v>
      </c>
      <c r="D23" s="18">
        <v>21900</v>
      </c>
      <c r="E23" s="37" t="s">
        <v>4</v>
      </c>
      <c r="F23" s="37" t="s">
        <v>4</v>
      </c>
      <c r="G23" s="37" t="s">
        <v>4</v>
      </c>
      <c r="H23" s="37" t="s">
        <v>4</v>
      </c>
      <c r="I23" s="20">
        <v>5500</v>
      </c>
      <c r="J23" s="20">
        <v>5500</v>
      </c>
      <c r="K23" s="20">
        <f>SUM(D23-(I23+J23))</f>
        <v>10900</v>
      </c>
      <c r="L23" s="20">
        <f t="shared" ref="L23:L25" si="7">SUM(((I23+J23)*100)/D23)</f>
        <v>50.228310502283108</v>
      </c>
      <c r="M23" s="21" t="s">
        <v>15</v>
      </c>
    </row>
    <row r="24" spans="1:13" ht="21" x14ac:dyDescent="0.3">
      <c r="A24" s="71"/>
      <c r="B24" s="58" t="s">
        <v>49</v>
      </c>
      <c r="C24" s="36" t="s">
        <v>16</v>
      </c>
      <c r="D24" s="18">
        <v>3686950</v>
      </c>
      <c r="E24" s="37" t="s">
        <v>4</v>
      </c>
      <c r="F24" s="37" t="s">
        <v>4</v>
      </c>
      <c r="G24" s="37" t="s">
        <v>4</v>
      </c>
      <c r="H24" s="37" t="s">
        <v>4</v>
      </c>
      <c r="I24" s="20">
        <v>921750</v>
      </c>
      <c r="J24" s="20">
        <v>921750</v>
      </c>
      <c r="K24" s="20">
        <f t="shared" ref="K24" si="8">SUM(D24-(I24+J24))</f>
        <v>1843450</v>
      </c>
      <c r="L24" s="20">
        <f t="shared" si="7"/>
        <v>50.000678067237146</v>
      </c>
      <c r="M24" s="21" t="s">
        <v>15</v>
      </c>
    </row>
    <row r="25" spans="1:13" ht="21" x14ac:dyDescent="0.3">
      <c r="A25" s="71"/>
      <c r="B25" s="58" t="s">
        <v>50</v>
      </c>
      <c r="C25" s="36" t="s">
        <v>16</v>
      </c>
      <c r="D25" s="18">
        <v>4000</v>
      </c>
      <c r="E25" s="37" t="s">
        <v>4</v>
      </c>
      <c r="F25" s="37" t="s">
        <v>4</v>
      </c>
      <c r="G25" s="37" t="s">
        <v>4</v>
      </c>
      <c r="H25" s="37" t="s">
        <v>4</v>
      </c>
      <c r="I25" s="20">
        <v>0</v>
      </c>
      <c r="J25" s="20">
        <v>0</v>
      </c>
      <c r="K25" s="20">
        <f>SUM(D25-(I25+J25))</f>
        <v>4000</v>
      </c>
      <c r="L25" s="20">
        <f t="shared" si="7"/>
        <v>0</v>
      </c>
      <c r="M25" s="21" t="s">
        <v>15</v>
      </c>
    </row>
    <row r="26" spans="1:13" ht="21" x14ac:dyDescent="0.3">
      <c r="A26" s="74"/>
      <c r="B26" s="58" t="s">
        <v>51</v>
      </c>
      <c r="C26" s="36" t="s">
        <v>16</v>
      </c>
      <c r="D26" s="18">
        <v>71200</v>
      </c>
      <c r="E26" s="37" t="s">
        <v>4</v>
      </c>
      <c r="F26" s="37" t="s">
        <v>4</v>
      </c>
      <c r="G26" s="37" t="s">
        <v>4</v>
      </c>
      <c r="H26" s="37" t="s">
        <v>4</v>
      </c>
      <c r="I26" s="20">
        <v>18700</v>
      </c>
      <c r="J26" s="20">
        <v>17200</v>
      </c>
      <c r="K26" s="20">
        <f>SUM(D26-(I26+J26))</f>
        <v>35300</v>
      </c>
      <c r="L26" s="20">
        <f>SUM(((I26+J26)*100)/D26)</f>
        <v>50.421348314606739</v>
      </c>
      <c r="M26" s="21" t="s">
        <v>15</v>
      </c>
    </row>
    <row r="27" spans="1:13" ht="21" x14ac:dyDescent="0.3">
      <c r="A27" s="44">
        <v>2</v>
      </c>
      <c r="B27" s="60" t="s">
        <v>31</v>
      </c>
      <c r="C27" s="24"/>
      <c r="D27" s="29"/>
      <c r="E27" s="5"/>
      <c r="F27" s="5"/>
      <c r="G27" s="5"/>
      <c r="H27" s="5"/>
      <c r="I27" s="30"/>
      <c r="J27" s="30"/>
      <c r="K27" s="30"/>
      <c r="L27" s="30"/>
      <c r="M27" s="6"/>
    </row>
    <row r="28" spans="1:13" ht="21" x14ac:dyDescent="0.3">
      <c r="A28" s="44"/>
      <c r="B28" s="58" t="s">
        <v>39</v>
      </c>
      <c r="C28" s="17" t="s">
        <v>16</v>
      </c>
      <c r="D28" s="18">
        <v>2434700</v>
      </c>
      <c r="E28" s="23" t="s">
        <v>19</v>
      </c>
      <c r="F28" s="23" t="s">
        <v>19</v>
      </c>
      <c r="G28" s="23" t="s">
        <v>19</v>
      </c>
      <c r="H28" s="23" t="s">
        <v>19</v>
      </c>
      <c r="I28" s="20">
        <v>135250</v>
      </c>
      <c r="J28" s="20">
        <v>223000</v>
      </c>
      <c r="K28" s="20">
        <f>D28-I28+J28</f>
        <v>2522450</v>
      </c>
      <c r="L28" s="15">
        <f>SUM(((I28+J28)*100)/D28)</f>
        <v>14.71433852219986</v>
      </c>
      <c r="M28" s="38" t="s">
        <v>15</v>
      </c>
    </row>
    <row r="29" spans="1:13" ht="24.6" customHeight="1" x14ac:dyDescent="0.3">
      <c r="A29" s="70">
        <v>3</v>
      </c>
      <c r="B29" s="61" t="s">
        <v>33</v>
      </c>
      <c r="C29" s="24"/>
      <c r="D29" s="32"/>
      <c r="E29" s="33"/>
      <c r="F29" s="33"/>
      <c r="G29" s="33"/>
      <c r="H29" s="33"/>
      <c r="I29" s="27"/>
      <c r="J29" s="27"/>
      <c r="K29" s="27"/>
      <c r="L29" s="27"/>
      <c r="M29" s="34"/>
    </row>
    <row r="30" spans="1:13" ht="40.5" x14ac:dyDescent="0.3">
      <c r="A30" s="71"/>
      <c r="B30" s="101" t="s">
        <v>40</v>
      </c>
      <c r="C30" s="39" t="s">
        <v>16</v>
      </c>
      <c r="D30" s="40">
        <v>78000</v>
      </c>
      <c r="E30" s="23" t="s">
        <v>19</v>
      </c>
      <c r="F30" s="23" t="s">
        <v>19</v>
      </c>
      <c r="G30" s="23" t="s">
        <v>19</v>
      </c>
      <c r="H30" s="23" t="s">
        <v>19</v>
      </c>
      <c r="I30" s="20">
        <v>42500</v>
      </c>
      <c r="J30" s="20">
        <v>35500</v>
      </c>
      <c r="K30" s="20">
        <f>I30+J30-D30</f>
        <v>0</v>
      </c>
      <c r="L30" s="20">
        <f>SUM(((I30+J30)*100)/D30)</f>
        <v>100</v>
      </c>
      <c r="M30" s="38" t="s">
        <v>15</v>
      </c>
    </row>
    <row r="31" spans="1:13" ht="21" x14ac:dyDescent="0.3">
      <c r="A31" s="74"/>
      <c r="B31" s="61" t="s">
        <v>17</v>
      </c>
      <c r="C31" s="24"/>
      <c r="D31" s="35"/>
      <c r="E31" s="33"/>
      <c r="F31" s="33"/>
      <c r="G31" s="33"/>
      <c r="H31" s="33"/>
      <c r="I31" s="27"/>
      <c r="J31" s="27"/>
      <c r="K31" s="27"/>
      <c r="L31" s="27"/>
      <c r="M31" s="34"/>
    </row>
    <row r="32" spans="1:13" ht="21" x14ac:dyDescent="0.3">
      <c r="A32" s="74"/>
      <c r="B32" s="102" t="s">
        <v>36</v>
      </c>
      <c r="C32" s="17" t="s">
        <v>16</v>
      </c>
      <c r="D32" s="41">
        <v>52500</v>
      </c>
      <c r="E32" s="23" t="s">
        <v>19</v>
      </c>
      <c r="F32" s="23" t="s">
        <v>19</v>
      </c>
      <c r="G32" s="23" t="s">
        <v>19</v>
      </c>
      <c r="H32" s="23" t="s">
        <v>19</v>
      </c>
      <c r="I32" s="15">
        <v>18125</v>
      </c>
      <c r="J32" s="15">
        <v>18125</v>
      </c>
      <c r="K32" s="15">
        <f>SUM(D32-(I32+J32))</f>
        <v>16250</v>
      </c>
      <c r="L32" s="15">
        <f>SUM(((I32+J32)*100)/D32)</f>
        <v>69.047619047619051</v>
      </c>
      <c r="M32" s="38" t="s">
        <v>15</v>
      </c>
    </row>
    <row r="33" spans="1:13" ht="21" x14ac:dyDescent="0.3">
      <c r="A33" s="70"/>
      <c r="B33" s="102" t="s">
        <v>37</v>
      </c>
      <c r="C33" s="17" t="s">
        <v>16</v>
      </c>
      <c r="D33" s="41">
        <v>12000</v>
      </c>
      <c r="E33" s="23" t="s">
        <v>19</v>
      </c>
      <c r="F33" s="23" t="s">
        <v>19</v>
      </c>
      <c r="G33" s="23" t="s">
        <v>19</v>
      </c>
      <c r="H33" s="23" t="s">
        <v>19</v>
      </c>
      <c r="I33" s="15">
        <v>4000</v>
      </c>
      <c r="J33" s="15">
        <v>4000</v>
      </c>
      <c r="K33" s="15">
        <f>SUM(D33-(I33+J33))</f>
        <v>4000</v>
      </c>
      <c r="L33" s="15">
        <f>SUM(((I33+J33)*100)/D33)</f>
        <v>66.666666666666671</v>
      </c>
      <c r="M33" s="38" t="s">
        <v>15</v>
      </c>
    </row>
    <row r="34" spans="1:13" ht="21" x14ac:dyDescent="0.3">
      <c r="A34" s="71"/>
      <c r="B34" s="102" t="s">
        <v>38</v>
      </c>
      <c r="C34" s="17" t="s">
        <v>16</v>
      </c>
      <c r="D34" s="40">
        <v>10000</v>
      </c>
      <c r="E34" s="23" t="s">
        <v>19</v>
      </c>
      <c r="F34" s="23" t="s">
        <v>19</v>
      </c>
      <c r="G34" s="23" t="s">
        <v>19</v>
      </c>
      <c r="H34" s="23" t="s">
        <v>19</v>
      </c>
      <c r="I34" s="15">
        <v>4000</v>
      </c>
      <c r="J34" s="15">
        <v>2000</v>
      </c>
      <c r="K34" s="15">
        <f>SUM(D34-(I34+J34))</f>
        <v>4000</v>
      </c>
      <c r="L34" s="15">
        <f>SUM(((I34+J34)*100)/D34)</f>
        <v>60</v>
      </c>
      <c r="M34" s="38" t="s">
        <v>15</v>
      </c>
    </row>
    <row r="35" spans="1:13" ht="40.5" x14ac:dyDescent="0.3">
      <c r="A35" s="45">
        <v>4</v>
      </c>
      <c r="B35" s="62" t="s">
        <v>32</v>
      </c>
      <c r="C35" s="42" t="s">
        <v>16</v>
      </c>
      <c r="D35" s="32">
        <v>56700</v>
      </c>
      <c r="E35" s="33" t="s">
        <v>19</v>
      </c>
      <c r="F35" s="33" t="s">
        <v>19</v>
      </c>
      <c r="G35" s="33" t="s">
        <v>19</v>
      </c>
      <c r="H35" s="33" t="s">
        <v>19</v>
      </c>
      <c r="I35" s="27">
        <v>4000</v>
      </c>
      <c r="J35" s="27">
        <v>2000</v>
      </c>
      <c r="K35" s="27">
        <f>SUM(D35-(I35+J35))</f>
        <v>50700</v>
      </c>
      <c r="L35" s="27">
        <f>SUM(((I35+J35)*100)/D35)</f>
        <v>10.582010582010582</v>
      </c>
      <c r="M35" s="34" t="s">
        <v>15</v>
      </c>
    </row>
    <row r="36" spans="1:13" ht="33.6" customHeight="1" x14ac:dyDescent="0.35">
      <c r="A36" s="83"/>
      <c r="B36" s="84"/>
      <c r="C36" s="63" t="s">
        <v>9</v>
      </c>
      <c r="D36" s="64">
        <f>SUM(D9:D35)</f>
        <v>10086450</v>
      </c>
      <c r="E36" s="100"/>
      <c r="F36" s="100"/>
      <c r="G36" s="100"/>
      <c r="H36" s="100"/>
      <c r="I36" s="65">
        <f>SUM(I9:I35)</f>
        <v>1796880.19</v>
      </c>
      <c r="J36" s="65">
        <f>SUM(J9:J35)</f>
        <v>1891453.26</v>
      </c>
      <c r="K36" s="65">
        <f>SUM(K9:K35)</f>
        <v>6844116.5499999998</v>
      </c>
      <c r="L36" s="65">
        <f>SUM(((I36+J36)*100)/D36)</f>
        <v>36.567210961240079</v>
      </c>
      <c r="M36" s="66"/>
    </row>
    <row r="37" spans="1:13" x14ac:dyDescent="0.3">
      <c r="E37" s="82"/>
      <c r="F37" s="82"/>
      <c r="G37" s="82"/>
    </row>
  </sheetData>
  <mergeCells count="26">
    <mergeCell ref="I6:J6"/>
    <mergeCell ref="E37:G37"/>
    <mergeCell ref="A36:B36"/>
    <mergeCell ref="A1:M1"/>
    <mergeCell ref="A2:M2"/>
    <mergeCell ref="A3:M3"/>
    <mergeCell ref="A4:M4"/>
    <mergeCell ref="D6:H6"/>
    <mergeCell ref="A5:M5"/>
    <mergeCell ref="C6:C8"/>
    <mergeCell ref="M6:M8"/>
    <mergeCell ref="B6:B8"/>
    <mergeCell ref="L6:L8"/>
    <mergeCell ref="K6:K8"/>
    <mergeCell ref="A31:A32"/>
    <mergeCell ref="E36:H36"/>
    <mergeCell ref="F7:F8"/>
    <mergeCell ref="G7:G8"/>
    <mergeCell ref="H7:H8"/>
    <mergeCell ref="A33:A34"/>
    <mergeCell ref="A29:A30"/>
    <mergeCell ref="A9:A24"/>
    <mergeCell ref="A25:A26"/>
    <mergeCell ref="D7:D8"/>
    <mergeCell ref="E7:E8"/>
    <mergeCell ref="A6:A8"/>
  </mergeCells>
  <phoneticPr fontId="7" type="noConversion"/>
  <pageMargins left="0.36" right="0" top="0.31" bottom="0" header="0.31496062992125984" footer="0"/>
  <pageSetup paperSize="9" scale="63" orientation="landscape" horizontalDpi="4294967293" r:id="rId1"/>
  <rowBreaks count="1" manualBreakCount="1">
    <brk id="34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ชย</vt:lpstr>
      <vt:lpstr>ชย!Print_Area</vt:lpstr>
      <vt:lpstr>ชย!Print_Titles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cp:lastPrinted>2026-07-14T09:35:49Z</cp:lastPrinted>
  <dcterms:created xsi:type="dcterms:W3CDTF">2023-05-30T14:10:06Z</dcterms:created>
  <dcterms:modified xsi:type="dcterms:W3CDTF">2026-07-24T02:42:46Z</dcterms:modified>
</cp:coreProperties>
</file>